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1. URED\4-pismohrana-urudžbeni\2026\400-01_26-01_01    financijsko-planski dokumenti\"/>
    </mc:Choice>
  </mc:AlternateContent>
  <xr:revisionPtr revIDLastSave="0" documentId="8_{8EFC2797-CD83-4E0D-9745-EC1921C7C1BD}" xr6:coauthVersionLast="47" xr6:coauthVersionMax="47" xr10:uidLastSave="{00000000-0000-0000-0000-000000000000}"/>
  <bookViews>
    <workbookView xWindow="-110" yWindow="-110" windowWidth="19420" windowHeight="11620" xr2:uid="{74F2315C-8DAC-4CCB-BD19-1BBB32C922C6}"/>
  </bookViews>
  <sheets>
    <sheet name="Sažetak" sheetId="2" r:id="rId1"/>
    <sheet name="rezultat" sheetId="1" r:id="rId2"/>
    <sheet name="rezultat po izvori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B20" i="1"/>
  <c r="C18" i="1"/>
  <c r="E13" i="3"/>
  <c r="E7" i="3"/>
  <c r="G7" i="3" s="1"/>
  <c r="E6" i="3"/>
  <c r="E8" i="2"/>
  <c r="F8" i="2"/>
  <c r="E9" i="2"/>
  <c r="F9" i="2"/>
  <c r="E5" i="2"/>
  <c r="F5" i="2"/>
  <c r="C6" i="1"/>
  <c r="B16" i="1"/>
  <c r="C16" i="1"/>
  <c r="D14" i="1"/>
  <c r="D9" i="1"/>
  <c r="D4" i="1"/>
  <c r="C11" i="1"/>
  <c r="B11" i="1"/>
  <c r="B6" i="1"/>
  <c r="C19" i="1"/>
  <c r="B19" i="1"/>
  <c r="C20" i="1"/>
  <c r="C2" i="3"/>
  <c r="D2" i="3"/>
  <c r="E11" i="3"/>
  <c r="G11" i="3" s="1"/>
  <c r="E9" i="3"/>
  <c r="G9" i="3" s="1"/>
  <c r="F2" i="3"/>
  <c r="E8" i="3"/>
  <c r="C19" i="2"/>
  <c r="D15" i="1"/>
  <c r="D13" i="1"/>
  <c r="D10" i="1"/>
  <c r="D8" i="1"/>
  <c r="D5" i="1"/>
  <c r="F18" i="2"/>
  <c r="E18" i="2"/>
  <c r="F17" i="2"/>
  <c r="E17" i="2"/>
  <c r="D15" i="2"/>
  <c r="C15" i="2"/>
  <c r="B15" i="2"/>
  <c r="F14" i="2"/>
  <c r="E14" i="2"/>
  <c r="F13" i="2"/>
  <c r="E13" i="2"/>
  <c r="F12" i="2"/>
  <c r="E12" i="2"/>
  <c r="C10" i="2"/>
  <c r="B10" i="2"/>
  <c r="D7" i="2"/>
  <c r="C7" i="2"/>
  <c r="B7" i="2"/>
  <c r="C11" i="2" l="1"/>
  <c r="C20" i="2" s="1"/>
  <c r="B11" i="2"/>
  <c r="B16" i="2" s="1"/>
  <c r="B19" i="2" s="1"/>
  <c r="B20" i="2" s="1"/>
  <c r="C21" i="1"/>
  <c r="C27" i="1" s="1"/>
  <c r="D3" i="1"/>
  <c r="B27" i="1"/>
  <c r="D16" i="1"/>
  <c r="G8" i="3"/>
  <c r="E14" i="3"/>
  <c r="G14" i="3" s="1"/>
  <c r="G13" i="3"/>
  <c r="E12" i="3"/>
  <c r="G12" i="3" s="1"/>
  <c r="E10" i="3"/>
  <c r="G10" i="3" s="1"/>
  <c r="G6" i="3"/>
  <c r="E3" i="3"/>
  <c r="D11" i="1"/>
  <c r="B18" i="1"/>
  <c r="B21" i="1" s="1"/>
  <c r="F15" i="2"/>
  <c r="E15" i="2"/>
  <c r="F10" i="2"/>
  <c r="E10" i="2"/>
  <c r="D11" i="2"/>
  <c r="F7" i="2"/>
  <c r="E7" i="2"/>
  <c r="E2" i="3" l="1"/>
  <c r="D16" i="2"/>
  <c r="D19" i="2" s="1"/>
  <c r="D20" i="2" s="1"/>
  <c r="D6" i="1"/>
  <c r="G3" i="3"/>
  <c r="G2" i="3" s="1"/>
  <c r="F11" i="2"/>
  <c r="F16" i="2" s="1"/>
  <c r="E11" i="2"/>
  <c r="E16" i="2" s="1"/>
  <c r="E19" i="2" l="1"/>
</calcChain>
</file>

<file path=xl/sharedStrings.xml><?xml version="1.0" encoding="utf-8"?>
<sst xmlns="http://schemas.openxmlformats.org/spreadsheetml/2006/main" count="78" uniqueCount="77">
  <si>
    <t/>
  </si>
  <si>
    <t>Račun / opis</t>
  </si>
  <si>
    <t>Izvršenje 2025.</t>
  </si>
  <si>
    <t>Indeks  3/1*100</t>
  </si>
  <si>
    <t>Indeks  3/2*100</t>
  </si>
  <si>
    <t>A) SAŽETAK RAČUNA PRIHODA I RASHODA</t>
  </si>
  <si>
    <t xml:space="preserve">6 Prihodi poslovanja                                                                                  </t>
  </si>
  <si>
    <t xml:space="preserve">7 Prihodi od prodaje nefinancijske imovine                                                            </t>
  </si>
  <si>
    <t xml:space="preserve"> UKUPNI PRIHODI</t>
  </si>
  <si>
    <t xml:space="preserve">3 Rashodi poslovanja                                                                                  </t>
  </si>
  <si>
    <t xml:space="preserve">4 Rashodi za nabavu nefinancijske imovine                                                             </t>
  </si>
  <si>
    <t xml:space="preserve"> UKUPNI RASHODI</t>
  </si>
  <si>
    <t xml:space="preserve"> RAZLIKA - VIŠAK / MANJAK</t>
  </si>
  <si>
    <t>B) SAŽETAK RAČUNA FINANCIRANJA</t>
  </si>
  <si>
    <t xml:space="preserve">8 Primici od financijske imovine i zaduživanja                                                        </t>
  </si>
  <si>
    <t xml:space="preserve">5 Izdaci za financijsku imovinu i otplate zajmova                                                     </t>
  </si>
  <si>
    <t>C) PRENESENI VIŠAK ILI PRENESENI MANJAK</t>
  </si>
  <si>
    <t>PRENESENI VIŠAK/MANJAK IZ PRETHODNE GODINE</t>
  </si>
  <si>
    <t>PRIJENOS VIŠKA/MANKA U SLJEDEĆE RAZDOBLJE</t>
  </si>
  <si>
    <t>VIŠAK/MANJAK + NETO FINANCIRANJE + PRIJENOS VIŠKA/MANJKA IZ PRETHODNE(IH) GODINE – PRIJENOS VIŠKA/MANJKA U SLJEDEĆE RAZDOBLJE</t>
  </si>
  <si>
    <t xml:space="preserve">Izvori              </t>
  </si>
  <si>
    <t>Indeks</t>
  </si>
  <si>
    <t>Prihodi grad</t>
  </si>
  <si>
    <t>Prihodi ostalo</t>
  </si>
  <si>
    <t> Ukupno prihodi</t>
  </si>
  <si>
    <t>Rashodi grad</t>
  </si>
  <si>
    <t>Rashodi ostalo</t>
  </si>
  <si>
    <t> Ukupno rashodi</t>
  </si>
  <si>
    <t>Preneseni višak/manjak grad</t>
  </si>
  <si>
    <t>Preneseni višak/manjak ostalo</t>
  </si>
  <si>
    <t> ukupno manjak prenesen</t>
  </si>
  <si>
    <t>Rezultat grad</t>
  </si>
  <si>
    <t>Rezultat ostalo</t>
  </si>
  <si>
    <t>UKUPAN REZULTAT</t>
  </si>
  <si>
    <t>REALIZIRANO PRIHODI</t>
  </si>
  <si>
    <t>REALIZIRANO RASHODI</t>
  </si>
  <si>
    <t>REZULTAT PO IZVORIMA TEKUĆEG RAZDOBLJA</t>
  </si>
  <si>
    <t>PRENESENI REZULTAT</t>
  </si>
  <si>
    <t xml:space="preserve">  </t>
  </si>
  <si>
    <t>PRIHODI I PRIMICI IZ NADLEŽNOG PRORAČUNA</t>
  </si>
  <si>
    <t>Izvor   3.9.</t>
  </si>
  <si>
    <t>VLASTITI PRIHODI</t>
  </si>
  <si>
    <t>Izvor  4.9.</t>
  </si>
  <si>
    <t>NAMJENSKI PRIHODI PRORAČUNSKIH KORISNIKA</t>
  </si>
  <si>
    <t>RAZLIKA VIŠAK/MANJAK + RAZLIKA PRIMITAKA I IZDATAKA</t>
  </si>
  <si>
    <t>RAZLIKA PRIMITAKA I IZDATAKA</t>
  </si>
  <si>
    <t>Izvorni plan 2026.</t>
  </si>
  <si>
    <t>Izvršenje 2026.</t>
  </si>
  <si>
    <t>Plan 2026</t>
  </si>
  <si>
    <t>Izvršenje 2026</t>
  </si>
  <si>
    <t>VRSTA PRIHODA / PRIMITAKA</t>
  </si>
  <si>
    <t xml:space="preserve">REZULTAT </t>
  </si>
  <si>
    <t>SVEUKUPNO PRIHODI/RASHODI</t>
  </si>
  <si>
    <t xml:space="preserve">Izvor   1.1. </t>
  </si>
  <si>
    <t>Izvor   1.3.</t>
  </si>
  <si>
    <t>PRIHODI I PRIMICI IZ NADLEŽNOG PRORAČUNA DEC DIO 1.3.</t>
  </si>
  <si>
    <t>Izvor   5.0.111 DEC</t>
  </si>
  <si>
    <t>POMOĆI IZ DRŽAVNOG PRORAČUNA DEC</t>
  </si>
  <si>
    <t xml:space="preserve"> Izvor 5.0.112  OST POM</t>
  </si>
  <si>
    <t>POMOĆI IZ DRŽAVNOG PRORAČUNA OST POM</t>
  </si>
  <si>
    <t>Izvor  5.0.113 COP</t>
  </si>
  <si>
    <t>POMOĆI IZ DRŽAVNOG PRORAČUNA COP</t>
  </si>
  <si>
    <t>Izvor 5.0.12001 POMOĆI IZ DR. P. KROZ NAC. SUF.EU P - ŠKOLSKA SHEMA NACIONALNI DIO</t>
  </si>
  <si>
    <t>POMOĆI IZ DR. P. KROZ NAC. SUF.EU P - ŠKOLSKA SHEMA</t>
  </si>
  <si>
    <t>Izvor 5.0.121101 ZNANJE NAC SUF</t>
  </si>
  <si>
    <t>EUROPSKI SOC. FOND PLUS -PREDFIN. IZ OP.PRIH.- ZNANJE ZA SVE</t>
  </si>
  <si>
    <t>5.6.1101 - ZNANJE EU KOMP</t>
  </si>
  <si>
    <t>5.6.51101- ŠKOLSKA SHEMA EU DIO</t>
  </si>
  <si>
    <t>EUROP.POLJOP.FOND ZA RUR.-PREDF.IZ OP. PRIH. ŠKOLSKA SHEMA</t>
  </si>
  <si>
    <t>6.9.</t>
  </si>
  <si>
    <t>DONACIJE ZA PRORAČUNSKE KORISNIKE</t>
  </si>
  <si>
    <r>
      <t xml:space="preserve">Napomena: </t>
    </r>
    <r>
      <rPr>
        <b/>
        <sz val="12"/>
        <color rgb="FFFF0000"/>
        <rFont val="Calibri"/>
        <family val="2"/>
        <charset val="238"/>
      </rPr>
      <t xml:space="preserve">Izvori moraju biti prikazani na najnižoj razini na kojoj je knjižena realizacija  u glavnoj knjizi </t>
    </r>
  </si>
  <si>
    <t>Prihodi COP - samo škole</t>
  </si>
  <si>
    <t>Rashodi  COP - samo škole</t>
  </si>
  <si>
    <t>Preneseni višak/manjak  COP - samo škole</t>
  </si>
  <si>
    <t>Rezultat   COP - samo škole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</si>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</sst>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name val="Arial"/>
      <family val="2"/>
      <charset val="238"/>
    </font>
    <font>
      <b/>
      <sz val="10"/>
      <color rgb="FF00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rgb="FFFFFFFF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7"/>
      <color rgb="FF000000"/>
      <name val="Calibri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justify"/>
    </xf>
    <xf numFmtId="0" fontId="4" fillId="3" borderId="1" xfId="2" applyFont="1" applyFill="1" applyBorder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vertical="justify"/>
    </xf>
    <xf numFmtId="4" fontId="5" fillId="0" borderId="1" xfId="2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/>
    </xf>
    <xf numFmtId="0" fontId="5" fillId="4" borderId="1" xfId="2" applyFont="1" applyFill="1" applyBorder="1" applyAlignment="1">
      <alignment vertical="justify"/>
    </xf>
    <xf numFmtId="4" fontId="5" fillId="4" borderId="1" xfId="2" applyNumberFormat="1" applyFont="1" applyFill="1" applyBorder="1" applyAlignment="1">
      <alignment vertical="center"/>
    </xf>
    <xf numFmtId="4" fontId="5" fillId="4" borderId="1" xfId="2" applyNumberFormat="1" applyFont="1" applyFill="1" applyBorder="1" applyAlignment="1">
      <alignment horizontal="right" vertical="center"/>
    </xf>
    <xf numFmtId="0" fontId="4" fillId="3" borderId="1" xfId="2" applyFont="1" applyFill="1" applyBorder="1" applyAlignment="1">
      <alignment vertical="justify"/>
    </xf>
    <xf numFmtId="4" fontId="4" fillId="3" borderId="1" xfId="2" applyNumberFormat="1" applyFont="1" applyFill="1" applyBorder="1" applyAlignment="1">
      <alignment vertical="center"/>
    </xf>
    <xf numFmtId="4" fontId="4" fillId="3" borderId="1" xfId="2" applyNumberFormat="1" applyFont="1" applyFill="1" applyBorder="1" applyAlignment="1">
      <alignment horizontal="right" vertical="center"/>
    </xf>
    <xf numFmtId="4" fontId="6" fillId="0" borderId="1" xfId="2" applyNumberFormat="1" applyFont="1" applyBorder="1" applyAlignment="1">
      <alignment horizontal="right"/>
    </xf>
    <xf numFmtId="0" fontId="5" fillId="4" borderId="0" xfId="2" applyFont="1" applyFill="1" applyAlignment="1">
      <alignment vertical="center"/>
    </xf>
    <xf numFmtId="0" fontId="5" fillId="5" borderId="1" xfId="2" applyFont="1" applyFill="1" applyBorder="1" applyAlignment="1">
      <alignment vertical="justify"/>
    </xf>
    <xf numFmtId="4" fontId="5" fillId="5" borderId="1" xfId="2" applyNumberFormat="1" applyFont="1" applyFill="1" applyBorder="1" applyAlignment="1">
      <alignment vertical="center"/>
    </xf>
    <xf numFmtId="4" fontId="5" fillId="5" borderId="1" xfId="2" applyNumberFormat="1" applyFont="1" applyFill="1" applyBorder="1" applyAlignment="1">
      <alignment horizontal="right" vertical="center"/>
    </xf>
    <xf numFmtId="0" fontId="7" fillId="4" borderId="1" xfId="2" applyFont="1" applyFill="1" applyBorder="1" applyAlignment="1">
      <alignment vertical="justify"/>
    </xf>
    <xf numFmtId="4" fontId="7" fillId="4" borderId="1" xfId="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4" fontId="9" fillId="7" borderId="5" xfId="0" applyNumberFormat="1" applyFont="1" applyFill="1" applyBorder="1" applyAlignment="1">
      <alignment horizontal="right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4" fontId="11" fillId="8" borderId="5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" fontId="12" fillId="9" borderId="5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/>
    </xf>
    <xf numFmtId="0" fontId="5" fillId="4" borderId="1" xfId="2" applyFont="1" applyFill="1" applyBorder="1" applyAlignment="1">
      <alignment vertical="center"/>
    </xf>
    <xf numFmtId="4" fontId="0" fillId="0" borderId="0" xfId="0" applyNumberFormat="1"/>
    <xf numFmtId="0" fontId="16" fillId="0" borderId="7" xfId="0" applyFont="1" applyBorder="1" applyAlignment="1">
      <alignment horizontal="center" vertical="justify" wrapText="1"/>
    </xf>
    <xf numFmtId="0" fontId="1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6" borderId="2" xfId="0" applyFont="1" applyFill="1" applyBorder="1" applyAlignment="1">
      <alignment horizontal="justify" vertical="center" wrapText="1"/>
    </xf>
    <xf numFmtId="0" fontId="8" fillId="6" borderId="3" xfId="0" applyFont="1" applyFill="1" applyBorder="1" applyAlignment="1">
      <alignment horizontal="justify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/>
  </cellXfs>
  <cellStyles count="3">
    <cellStyle name="Normal" xfId="0" builtinId="0"/>
    <cellStyle name="Normalno 2" xfId="1" xr:uid="{7AA46608-0E8A-45F0-A935-2F7639C02A06}"/>
    <cellStyle name="Normalno 2 2" xfId="2" xr:uid="{F6655E37-8139-4393-A3AB-C32F0FF20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6F1E-F481-487B-A875-09DC7FACC2C8}">
  <dimension ref="A1:L27"/>
  <sheetViews>
    <sheetView tabSelected="1" workbookViewId="0">
      <selection activeCell="A3" sqref="A3"/>
    </sheetView>
  </sheetViews>
  <sheetFormatPr defaultRowHeight="12.5" x14ac:dyDescent="0.25"/>
  <cols>
    <col min="1" max="1" width="49.1796875" style="1" customWidth="1"/>
    <col min="2" max="2" width="15.81640625" style="1" customWidth="1"/>
    <col min="3" max="3" width="16.1796875" style="1" customWidth="1"/>
    <col min="4" max="4" width="15.81640625" style="1" customWidth="1"/>
    <col min="5" max="5" width="9.1796875" style="1"/>
    <col min="6" max="6" width="10.81640625" style="1" customWidth="1"/>
    <col min="7" max="7" width="16" style="1" customWidth="1"/>
    <col min="8" max="256" width="9.1796875" style="1"/>
    <col min="257" max="257" width="49.1796875" style="1" customWidth="1"/>
    <col min="258" max="260" width="13.54296875" style="1" customWidth="1"/>
    <col min="261" max="261" width="9.1796875" style="1"/>
    <col min="262" max="262" width="10.81640625" style="1" customWidth="1"/>
    <col min="263" max="512" width="9.1796875" style="1"/>
    <col min="513" max="513" width="49.1796875" style="1" customWidth="1"/>
    <col min="514" max="516" width="13.54296875" style="1" customWidth="1"/>
    <col min="517" max="517" width="9.1796875" style="1"/>
    <col min="518" max="518" width="10.81640625" style="1" customWidth="1"/>
    <col min="519" max="768" width="9.1796875" style="1"/>
    <col min="769" max="769" width="49.1796875" style="1" customWidth="1"/>
    <col min="770" max="772" width="13.54296875" style="1" customWidth="1"/>
    <col min="773" max="773" width="9.1796875" style="1"/>
    <col min="774" max="774" width="10.81640625" style="1" customWidth="1"/>
    <col min="775" max="1024" width="9.1796875" style="1"/>
    <col min="1025" max="1025" width="49.1796875" style="1" customWidth="1"/>
    <col min="1026" max="1028" width="13.54296875" style="1" customWidth="1"/>
    <col min="1029" max="1029" width="9.1796875" style="1"/>
    <col min="1030" max="1030" width="10.81640625" style="1" customWidth="1"/>
    <col min="1031" max="1280" width="9.1796875" style="1"/>
    <col min="1281" max="1281" width="49.1796875" style="1" customWidth="1"/>
    <col min="1282" max="1284" width="13.54296875" style="1" customWidth="1"/>
    <col min="1285" max="1285" width="9.1796875" style="1"/>
    <col min="1286" max="1286" width="10.81640625" style="1" customWidth="1"/>
    <col min="1287" max="1536" width="9.1796875" style="1"/>
    <col min="1537" max="1537" width="49.1796875" style="1" customWidth="1"/>
    <col min="1538" max="1540" width="13.54296875" style="1" customWidth="1"/>
    <col min="1541" max="1541" width="9.1796875" style="1"/>
    <col min="1542" max="1542" width="10.81640625" style="1" customWidth="1"/>
    <col min="1543" max="1792" width="9.1796875" style="1"/>
    <col min="1793" max="1793" width="49.1796875" style="1" customWidth="1"/>
    <col min="1794" max="1796" width="13.54296875" style="1" customWidth="1"/>
    <col min="1797" max="1797" width="9.1796875" style="1"/>
    <col min="1798" max="1798" width="10.81640625" style="1" customWidth="1"/>
    <col min="1799" max="2048" width="9.1796875" style="1"/>
    <col min="2049" max="2049" width="49.1796875" style="1" customWidth="1"/>
    <col min="2050" max="2052" width="13.54296875" style="1" customWidth="1"/>
    <col min="2053" max="2053" width="9.1796875" style="1"/>
    <col min="2054" max="2054" width="10.81640625" style="1" customWidth="1"/>
    <col min="2055" max="2304" width="9.1796875" style="1"/>
    <col min="2305" max="2305" width="49.1796875" style="1" customWidth="1"/>
    <col min="2306" max="2308" width="13.54296875" style="1" customWidth="1"/>
    <col min="2309" max="2309" width="9.1796875" style="1"/>
    <col min="2310" max="2310" width="10.81640625" style="1" customWidth="1"/>
    <col min="2311" max="2560" width="9.1796875" style="1"/>
    <col min="2561" max="2561" width="49.1796875" style="1" customWidth="1"/>
    <col min="2562" max="2564" width="13.54296875" style="1" customWidth="1"/>
    <col min="2565" max="2565" width="9.1796875" style="1"/>
    <col min="2566" max="2566" width="10.81640625" style="1" customWidth="1"/>
    <col min="2567" max="2816" width="9.1796875" style="1"/>
    <col min="2817" max="2817" width="49.1796875" style="1" customWidth="1"/>
    <col min="2818" max="2820" width="13.54296875" style="1" customWidth="1"/>
    <col min="2821" max="2821" width="9.1796875" style="1"/>
    <col min="2822" max="2822" width="10.81640625" style="1" customWidth="1"/>
    <col min="2823" max="3072" width="9.1796875" style="1"/>
    <col min="3073" max="3073" width="49.1796875" style="1" customWidth="1"/>
    <col min="3074" max="3076" width="13.54296875" style="1" customWidth="1"/>
    <col min="3077" max="3077" width="9.1796875" style="1"/>
    <col min="3078" max="3078" width="10.81640625" style="1" customWidth="1"/>
    <col min="3079" max="3328" width="9.1796875" style="1"/>
    <col min="3329" max="3329" width="49.1796875" style="1" customWidth="1"/>
    <col min="3330" max="3332" width="13.54296875" style="1" customWidth="1"/>
    <col min="3333" max="3333" width="9.1796875" style="1"/>
    <col min="3334" max="3334" width="10.81640625" style="1" customWidth="1"/>
    <col min="3335" max="3584" width="9.1796875" style="1"/>
    <col min="3585" max="3585" width="49.1796875" style="1" customWidth="1"/>
    <col min="3586" max="3588" width="13.54296875" style="1" customWidth="1"/>
    <col min="3589" max="3589" width="9.1796875" style="1"/>
    <col min="3590" max="3590" width="10.81640625" style="1" customWidth="1"/>
    <col min="3591" max="3840" width="9.1796875" style="1"/>
    <col min="3841" max="3841" width="49.1796875" style="1" customWidth="1"/>
    <col min="3842" max="3844" width="13.54296875" style="1" customWidth="1"/>
    <col min="3845" max="3845" width="9.1796875" style="1"/>
    <col min="3846" max="3846" width="10.81640625" style="1" customWidth="1"/>
    <col min="3847" max="4096" width="9.1796875" style="1"/>
    <col min="4097" max="4097" width="49.1796875" style="1" customWidth="1"/>
    <col min="4098" max="4100" width="13.54296875" style="1" customWidth="1"/>
    <col min="4101" max="4101" width="9.1796875" style="1"/>
    <col min="4102" max="4102" width="10.81640625" style="1" customWidth="1"/>
    <col min="4103" max="4352" width="9.1796875" style="1"/>
    <col min="4353" max="4353" width="49.1796875" style="1" customWidth="1"/>
    <col min="4354" max="4356" width="13.54296875" style="1" customWidth="1"/>
    <col min="4357" max="4357" width="9.1796875" style="1"/>
    <col min="4358" max="4358" width="10.81640625" style="1" customWidth="1"/>
    <col min="4359" max="4608" width="9.1796875" style="1"/>
    <col min="4609" max="4609" width="49.1796875" style="1" customWidth="1"/>
    <col min="4610" max="4612" width="13.54296875" style="1" customWidth="1"/>
    <col min="4613" max="4613" width="9.1796875" style="1"/>
    <col min="4614" max="4614" width="10.81640625" style="1" customWidth="1"/>
    <col min="4615" max="4864" width="9.1796875" style="1"/>
    <col min="4865" max="4865" width="49.1796875" style="1" customWidth="1"/>
    <col min="4866" max="4868" width="13.54296875" style="1" customWidth="1"/>
    <col min="4869" max="4869" width="9.1796875" style="1"/>
    <col min="4870" max="4870" width="10.81640625" style="1" customWidth="1"/>
    <col min="4871" max="5120" width="9.1796875" style="1"/>
    <col min="5121" max="5121" width="49.1796875" style="1" customWidth="1"/>
    <col min="5122" max="5124" width="13.54296875" style="1" customWidth="1"/>
    <col min="5125" max="5125" width="9.1796875" style="1"/>
    <col min="5126" max="5126" width="10.81640625" style="1" customWidth="1"/>
    <col min="5127" max="5376" width="9.1796875" style="1"/>
    <col min="5377" max="5377" width="49.1796875" style="1" customWidth="1"/>
    <col min="5378" max="5380" width="13.54296875" style="1" customWidth="1"/>
    <col min="5381" max="5381" width="9.1796875" style="1"/>
    <col min="5382" max="5382" width="10.81640625" style="1" customWidth="1"/>
    <col min="5383" max="5632" width="9.1796875" style="1"/>
    <col min="5633" max="5633" width="49.1796875" style="1" customWidth="1"/>
    <col min="5634" max="5636" width="13.54296875" style="1" customWidth="1"/>
    <col min="5637" max="5637" width="9.1796875" style="1"/>
    <col min="5638" max="5638" width="10.81640625" style="1" customWidth="1"/>
    <col min="5639" max="5888" width="9.1796875" style="1"/>
    <col min="5889" max="5889" width="49.1796875" style="1" customWidth="1"/>
    <col min="5890" max="5892" width="13.54296875" style="1" customWidth="1"/>
    <col min="5893" max="5893" width="9.1796875" style="1"/>
    <col min="5894" max="5894" width="10.81640625" style="1" customWidth="1"/>
    <col min="5895" max="6144" width="9.1796875" style="1"/>
    <col min="6145" max="6145" width="49.1796875" style="1" customWidth="1"/>
    <col min="6146" max="6148" width="13.54296875" style="1" customWidth="1"/>
    <col min="6149" max="6149" width="9.1796875" style="1"/>
    <col min="6150" max="6150" width="10.81640625" style="1" customWidth="1"/>
    <col min="6151" max="6400" width="9.1796875" style="1"/>
    <col min="6401" max="6401" width="49.1796875" style="1" customWidth="1"/>
    <col min="6402" max="6404" width="13.54296875" style="1" customWidth="1"/>
    <col min="6405" max="6405" width="9.1796875" style="1"/>
    <col min="6406" max="6406" width="10.81640625" style="1" customWidth="1"/>
    <col min="6407" max="6656" width="9.1796875" style="1"/>
    <col min="6657" max="6657" width="49.1796875" style="1" customWidth="1"/>
    <col min="6658" max="6660" width="13.54296875" style="1" customWidth="1"/>
    <col min="6661" max="6661" width="9.1796875" style="1"/>
    <col min="6662" max="6662" width="10.81640625" style="1" customWidth="1"/>
    <col min="6663" max="6912" width="9.1796875" style="1"/>
    <col min="6913" max="6913" width="49.1796875" style="1" customWidth="1"/>
    <col min="6914" max="6916" width="13.54296875" style="1" customWidth="1"/>
    <col min="6917" max="6917" width="9.1796875" style="1"/>
    <col min="6918" max="6918" width="10.81640625" style="1" customWidth="1"/>
    <col min="6919" max="7168" width="9.1796875" style="1"/>
    <col min="7169" max="7169" width="49.1796875" style="1" customWidth="1"/>
    <col min="7170" max="7172" width="13.54296875" style="1" customWidth="1"/>
    <col min="7173" max="7173" width="9.1796875" style="1"/>
    <col min="7174" max="7174" width="10.81640625" style="1" customWidth="1"/>
    <col min="7175" max="7424" width="9.1796875" style="1"/>
    <col min="7425" max="7425" width="49.1796875" style="1" customWidth="1"/>
    <col min="7426" max="7428" width="13.54296875" style="1" customWidth="1"/>
    <col min="7429" max="7429" width="9.1796875" style="1"/>
    <col min="7430" max="7430" width="10.81640625" style="1" customWidth="1"/>
    <col min="7431" max="7680" width="9.1796875" style="1"/>
    <col min="7681" max="7681" width="49.1796875" style="1" customWidth="1"/>
    <col min="7682" max="7684" width="13.54296875" style="1" customWidth="1"/>
    <col min="7685" max="7685" width="9.1796875" style="1"/>
    <col min="7686" max="7686" width="10.81640625" style="1" customWidth="1"/>
    <col min="7687" max="7936" width="9.1796875" style="1"/>
    <col min="7937" max="7937" width="49.1796875" style="1" customWidth="1"/>
    <col min="7938" max="7940" width="13.54296875" style="1" customWidth="1"/>
    <col min="7941" max="7941" width="9.1796875" style="1"/>
    <col min="7942" max="7942" width="10.81640625" style="1" customWidth="1"/>
    <col min="7943" max="8192" width="9.1796875" style="1"/>
    <col min="8193" max="8193" width="49.1796875" style="1" customWidth="1"/>
    <col min="8194" max="8196" width="13.54296875" style="1" customWidth="1"/>
    <col min="8197" max="8197" width="9.1796875" style="1"/>
    <col min="8198" max="8198" width="10.81640625" style="1" customWidth="1"/>
    <col min="8199" max="8448" width="9.1796875" style="1"/>
    <col min="8449" max="8449" width="49.1796875" style="1" customWidth="1"/>
    <col min="8450" max="8452" width="13.54296875" style="1" customWidth="1"/>
    <col min="8453" max="8453" width="9.1796875" style="1"/>
    <col min="8454" max="8454" width="10.81640625" style="1" customWidth="1"/>
    <col min="8455" max="8704" width="9.1796875" style="1"/>
    <col min="8705" max="8705" width="49.1796875" style="1" customWidth="1"/>
    <col min="8706" max="8708" width="13.54296875" style="1" customWidth="1"/>
    <col min="8709" max="8709" width="9.1796875" style="1"/>
    <col min="8710" max="8710" width="10.81640625" style="1" customWidth="1"/>
    <col min="8711" max="8960" width="9.1796875" style="1"/>
    <col min="8961" max="8961" width="49.1796875" style="1" customWidth="1"/>
    <col min="8962" max="8964" width="13.54296875" style="1" customWidth="1"/>
    <col min="8965" max="8965" width="9.1796875" style="1"/>
    <col min="8966" max="8966" width="10.81640625" style="1" customWidth="1"/>
    <col min="8967" max="9216" width="9.1796875" style="1"/>
    <col min="9217" max="9217" width="49.1796875" style="1" customWidth="1"/>
    <col min="9218" max="9220" width="13.54296875" style="1" customWidth="1"/>
    <col min="9221" max="9221" width="9.1796875" style="1"/>
    <col min="9222" max="9222" width="10.81640625" style="1" customWidth="1"/>
    <col min="9223" max="9472" width="9.1796875" style="1"/>
    <col min="9473" max="9473" width="49.1796875" style="1" customWidth="1"/>
    <col min="9474" max="9476" width="13.54296875" style="1" customWidth="1"/>
    <col min="9477" max="9477" width="9.1796875" style="1"/>
    <col min="9478" max="9478" width="10.81640625" style="1" customWidth="1"/>
    <col min="9479" max="9728" width="9.1796875" style="1"/>
    <col min="9729" max="9729" width="49.1796875" style="1" customWidth="1"/>
    <col min="9730" max="9732" width="13.54296875" style="1" customWidth="1"/>
    <col min="9733" max="9733" width="9.1796875" style="1"/>
    <col min="9734" max="9734" width="10.81640625" style="1" customWidth="1"/>
    <col min="9735" max="9984" width="9.1796875" style="1"/>
    <col min="9985" max="9985" width="49.1796875" style="1" customWidth="1"/>
    <col min="9986" max="9988" width="13.54296875" style="1" customWidth="1"/>
    <col min="9989" max="9989" width="9.1796875" style="1"/>
    <col min="9990" max="9990" width="10.81640625" style="1" customWidth="1"/>
    <col min="9991" max="10240" width="9.1796875" style="1"/>
    <col min="10241" max="10241" width="49.1796875" style="1" customWidth="1"/>
    <col min="10242" max="10244" width="13.54296875" style="1" customWidth="1"/>
    <col min="10245" max="10245" width="9.1796875" style="1"/>
    <col min="10246" max="10246" width="10.81640625" style="1" customWidth="1"/>
    <col min="10247" max="10496" width="9.1796875" style="1"/>
    <col min="10497" max="10497" width="49.1796875" style="1" customWidth="1"/>
    <col min="10498" max="10500" width="13.54296875" style="1" customWidth="1"/>
    <col min="10501" max="10501" width="9.1796875" style="1"/>
    <col min="10502" max="10502" width="10.81640625" style="1" customWidth="1"/>
    <col min="10503" max="10752" width="9.1796875" style="1"/>
    <col min="10753" max="10753" width="49.1796875" style="1" customWidth="1"/>
    <col min="10754" max="10756" width="13.54296875" style="1" customWidth="1"/>
    <col min="10757" max="10757" width="9.1796875" style="1"/>
    <col min="10758" max="10758" width="10.81640625" style="1" customWidth="1"/>
    <col min="10759" max="11008" width="9.1796875" style="1"/>
    <col min="11009" max="11009" width="49.1796875" style="1" customWidth="1"/>
    <col min="11010" max="11012" width="13.54296875" style="1" customWidth="1"/>
    <col min="11013" max="11013" width="9.1796875" style="1"/>
    <col min="11014" max="11014" width="10.81640625" style="1" customWidth="1"/>
    <col min="11015" max="11264" width="9.1796875" style="1"/>
    <col min="11265" max="11265" width="49.1796875" style="1" customWidth="1"/>
    <col min="11266" max="11268" width="13.54296875" style="1" customWidth="1"/>
    <col min="11269" max="11269" width="9.1796875" style="1"/>
    <col min="11270" max="11270" width="10.81640625" style="1" customWidth="1"/>
    <col min="11271" max="11520" width="9.1796875" style="1"/>
    <col min="11521" max="11521" width="49.1796875" style="1" customWidth="1"/>
    <col min="11522" max="11524" width="13.54296875" style="1" customWidth="1"/>
    <col min="11525" max="11525" width="9.1796875" style="1"/>
    <col min="11526" max="11526" width="10.81640625" style="1" customWidth="1"/>
    <col min="11527" max="11776" width="9.1796875" style="1"/>
    <col min="11777" max="11777" width="49.1796875" style="1" customWidth="1"/>
    <col min="11778" max="11780" width="13.54296875" style="1" customWidth="1"/>
    <col min="11781" max="11781" width="9.1796875" style="1"/>
    <col min="11782" max="11782" width="10.81640625" style="1" customWidth="1"/>
    <col min="11783" max="12032" width="9.1796875" style="1"/>
    <col min="12033" max="12033" width="49.1796875" style="1" customWidth="1"/>
    <col min="12034" max="12036" width="13.54296875" style="1" customWidth="1"/>
    <col min="12037" max="12037" width="9.1796875" style="1"/>
    <col min="12038" max="12038" width="10.81640625" style="1" customWidth="1"/>
    <col min="12039" max="12288" width="9.1796875" style="1"/>
    <col min="12289" max="12289" width="49.1796875" style="1" customWidth="1"/>
    <col min="12290" max="12292" width="13.54296875" style="1" customWidth="1"/>
    <col min="12293" max="12293" width="9.1796875" style="1"/>
    <col min="12294" max="12294" width="10.81640625" style="1" customWidth="1"/>
    <col min="12295" max="12544" width="9.1796875" style="1"/>
    <col min="12545" max="12545" width="49.1796875" style="1" customWidth="1"/>
    <col min="12546" max="12548" width="13.54296875" style="1" customWidth="1"/>
    <col min="12549" max="12549" width="9.1796875" style="1"/>
    <col min="12550" max="12550" width="10.81640625" style="1" customWidth="1"/>
    <col min="12551" max="12800" width="9.1796875" style="1"/>
    <col min="12801" max="12801" width="49.1796875" style="1" customWidth="1"/>
    <col min="12802" max="12804" width="13.54296875" style="1" customWidth="1"/>
    <col min="12805" max="12805" width="9.1796875" style="1"/>
    <col min="12806" max="12806" width="10.81640625" style="1" customWidth="1"/>
    <col min="12807" max="13056" width="9.1796875" style="1"/>
    <col min="13057" max="13057" width="49.1796875" style="1" customWidth="1"/>
    <col min="13058" max="13060" width="13.54296875" style="1" customWidth="1"/>
    <col min="13061" max="13061" width="9.1796875" style="1"/>
    <col min="13062" max="13062" width="10.81640625" style="1" customWidth="1"/>
    <col min="13063" max="13312" width="9.1796875" style="1"/>
    <col min="13313" max="13313" width="49.1796875" style="1" customWidth="1"/>
    <col min="13314" max="13316" width="13.54296875" style="1" customWidth="1"/>
    <col min="13317" max="13317" width="9.1796875" style="1"/>
    <col min="13318" max="13318" width="10.81640625" style="1" customWidth="1"/>
    <col min="13319" max="13568" width="9.1796875" style="1"/>
    <col min="13569" max="13569" width="49.1796875" style="1" customWidth="1"/>
    <col min="13570" max="13572" width="13.54296875" style="1" customWidth="1"/>
    <col min="13573" max="13573" width="9.1796875" style="1"/>
    <col min="13574" max="13574" width="10.81640625" style="1" customWidth="1"/>
    <col min="13575" max="13824" width="9.1796875" style="1"/>
    <col min="13825" max="13825" width="49.1796875" style="1" customWidth="1"/>
    <col min="13826" max="13828" width="13.54296875" style="1" customWidth="1"/>
    <col min="13829" max="13829" width="9.1796875" style="1"/>
    <col min="13830" max="13830" width="10.81640625" style="1" customWidth="1"/>
    <col min="13831" max="14080" width="9.1796875" style="1"/>
    <col min="14081" max="14081" width="49.1796875" style="1" customWidth="1"/>
    <col min="14082" max="14084" width="13.54296875" style="1" customWidth="1"/>
    <col min="14085" max="14085" width="9.1796875" style="1"/>
    <col min="14086" max="14086" width="10.81640625" style="1" customWidth="1"/>
    <col min="14087" max="14336" width="9.1796875" style="1"/>
    <col min="14337" max="14337" width="49.1796875" style="1" customWidth="1"/>
    <col min="14338" max="14340" width="13.54296875" style="1" customWidth="1"/>
    <col min="14341" max="14341" width="9.1796875" style="1"/>
    <col min="14342" max="14342" width="10.81640625" style="1" customWidth="1"/>
    <col min="14343" max="14592" width="9.1796875" style="1"/>
    <col min="14593" max="14593" width="49.1796875" style="1" customWidth="1"/>
    <col min="14594" max="14596" width="13.54296875" style="1" customWidth="1"/>
    <col min="14597" max="14597" width="9.1796875" style="1"/>
    <col min="14598" max="14598" width="10.81640625" style="1" customWidth="1"/>
    <col min="14599" max="14848" width="9.1796875" style="1"/>
    <col min="14849" max="14849" width="49.1796875" style="1" customWidth="1"/>
    <col min="14850" max="14852" width="13.54296875" style="1" customWidth="1"/>
    <col min="14853" max="14853" width="9.1796875" style="1"/>
    <col min="14854" max="14854" width="10.81640625" style="1" customWidth="1"/>
    <col min="14855" max="15104" width="9.1796875" style="1"/>
    <col min="15105" max="15105" width="49.1796875" style="1" customWidth="1"/>
    <col min="15106" max="15108" width="13.54296875" style="1" customWidth="1"/>
    <col min="15109" max="15109" width="9.1796875" style="1"/>
    <col min="15110" max="15110" width="10.81640625" style="1" customWidth="1"/>
    <col min="15111" max="15360" width="9.1796875" style="1"/>
    <col min="15361" max="15361" width="49.1796875" style="1" customWidth="1"/>
    <col min="15362" max="15364" width="13.54296875" style="1" customWidth="1"/>
    <col min="15365" max="15365" width="9.1796875" style="1"/>
    <col min="15366" max="15366" width="10.81640625" style="1" customWidth="1"/>
    <col min="15367" max="15616" width="9.1796875" style="1"/>
    <col min="15617" max="15617" width="49.1796875" style="1" customWidth="1"/>
    <col min="15618" max="15620" width="13.54296875" style="1" customWidth="1"/>
    <col min="15621" max="15621" width="9.1796875" style="1"/>
    <col min="15622" max="15622" width="10.81640625" style="1" customWidth="1"/>
    <col min="15623" max="15872" width="9.1796875" style="1"/>
    <col min="15873" max="15873" width="49.1796875" style="1" customWidth="1"/>
    <col min="15874" max="15876" width="13.54296875" style="1" customWidth="1"/>
    <col min="15877" max="15877" width="9.1796875" style="1"/>
    <col min="15878" max="15878" width="10.81640625" style="1" customWidth="1"/>
    <col min="15879" max="16128" width="9.1796875" style="1"/>
    <col min="16129" max="16129" width="49.1796875" style="1" customWidth="1"/>
    <col min="16130" max="16132" width="13.54296875" style="1" customWidth="1"/>
    <col min="16133" max="16133" width="9.1796875" style="1"/>
    <col min="16134" max="16134" width="10.81640625" style="1" customWidth="1"/>
    <col min="16135" max="16384" width="9.1796875" style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3" spans="1:6" ht="23" x14ac:dyDescent="0.25">
      <c r="A3" s="3" t="s">
        <v>1</v>
      </c>
      <c r="B3" s="3" t="s">
        <v>2</v>
      </c>
      <c r="C3" s="3" t="s">
        <v>46</v>
      </c>
      <c r="D3" s="3" t="s">
        <v>47</v>
      </c>
      <c r="E3" s="4" t="s">
        <v>3</v>
      </c>
      <c r="F3" s="4" t="s">
        <v>4</v>
      </c>
    </row>
    <row r="4" spans="1:6" x14ac:dyDescent="0.25">
      <c r="A4" s="5" t="s">
        <v>5</v>
      </c>
      <c r="B4" s="6">
        <v>1</v>
      </c>
      <c r="C4" s="6">
        <v>2</v>
      </c>
      <c r="D4" s="6">
        <v>3</v>
      </c>
      <c r="E4" s="6">
        <v>4</v>
      </c>
      <c r="F4" s="6">
        <v>5</v>
      </c>
    </row>
    <row r="5" spans="1:6" x14ac:dyDescent="0.25">
      <c r="A5" s="7" t="s">
        <v>6</v>
      </c>
      <c r="B5" s="8">
        <v>94762.71</v>
      </c>
      <c r="C5" s="8">
        <v>278445</v>
      </c>
      <c r="D5" s="8">
        <v>94328.75</v>
      </c>
      <c r="E5" s="9">
        <f>+(D5/B5)*100</f>
        <v>99.542056152678612</v>
      </c>
      <c r="F5" s="9">
        <f>+(D5/C5)*100</f>
        <v>33.876977500044894</v>
      </c>
    </row>
    <row r="6" spans="1:6" x14ac:dyDescent="0.25">
      <c r="A6" s="7" t="s">
        <v>7</v>
      </c>
      <c r="B6" s="8">
        <v>0</v>
      </c>
      <c r="C6" s="8">
        <v>0</v>
      </c>
      <c r="D6" s="8">
        <v>0</v>
      </c>
      <c r="E6" s="9" t="e">
        <v>#DIV/0!</v>
      </c>
      <c r="F6" s="9" t="e">
        <v>#DIV/0!</v>
      </c>
    </row>
    <row r="7" spans="1:6" x14ac:dyDescent="0.25">
      <c r="A7" s="10" t="s">
        <v>8</v>
      </c>
      <c r="B7" s="11">
        <f>+B5+B6</f>
        <v>94762.71</v>
      </c>
      <c r="C7" s="11">
        <f>+C5+C6</f>
        <v>278445</v>
      </c>
      <c r="D7" s="11">
        <f>+D5+D6</f>
        <v>94328.75</v>
      </c>
      <c r="E7" s="12">
        <f t="shared" ref="E7:E19" si="0">+(D7/B7)*100</f>
        <v>99.542056152678612</v>
      </c>
      <c r="F7" s="12">
        <f t="shared" ref="F7:F18" si="1">+(D7/C7)*100</f>
        <v>33.876977500044894</v>
      </c>
    </row>
    <row r="8" spans="1:6" x14ac:dyDescent="0.25">
      <c r="A8" s="7" t="s">
        <v>9</v>
      </c>
      <c r="B8" s="8">
        <v>86662.79</v>
      </c>
      <c r="C8" s="8">
        <v>275745</v>
      </c>
      <c r="D8" s="8">
        <v>91664.33</v>
      </c>
      <c r="E8" s="9">
        <f t="shared" si="0"/>
        <v>105.77126584546841</v>
      </c>
      <c r="F8" s="9">
        <f t="shared" si="1"/>
        <v>33.242426879907164</v>
      </c>
    </row>
    <row r="9" spans="1:6" x14ac:dyDescent="0.25">
      <c r="A9" s="7" t="s">
        <v>10</v>
      </c>
      <c r="B9" s="8">
        <v>0</v>
      </c>
      <c r="C9" s="8">
        <v>2700</v>
      </c>
      <c r="D9" s="8">
        <v>0</v>
      </c>
      <c r="E9" s="9" t="e">
        <f t="shared" si="0"/>
        <v>#DIV/0!</v>
      </c>
      <c r="F9" s="9">
        <f t="shared" si="1"/>
        <v>0</v>
      </c>
    </row>
    <row r="10" spans="1:6" x14ac:dyDescent="0.25">
      <c r="A10" s="10" t="s">
        <v>11</v>
      </c>
      <c r="B10" s="11">
        <f>+B8+B9</f>
        <v>86662.79</v>
      </c>
      <c r="C10" s="11">
        <f>+C8+C9</f>
        <v>278445</v>
      </c>
      <c r="D10" s="11">
        <f>+D8+D9</f>
        <v>91664.33</v>
      </c>
      <c r="E10" s="12">
        <f t="shared" si="0"/>
        <v>105.77126584546841</v>
      </c>
      <c r="F10" s="12">
        <f t="shared" si="1"/>
        <v>32.920084756415093</v>
      </c>
    </row>
    <row r="11" spans="1:6" x14ac:dyDescent="0.25">
      <c r="A11" s="10" t="s">
        <v>12</v>
      </c>
      <c r="B11" s="11">
        <f>+B7-B10</f>
        <v>8099.9200000000128</v>
      </c>
      <c r="C11" s="11">
        <f>+C7-C10</f>
        <v>0</v>
      </c>
      <c r="D11" s="11">
        <f>+D7-D10</f>
        <v>2664.4199999999983</v>
      </c>
      <c r="E11" s="12">
        <f t="shared" si="0"/>
        <v>32.89439895702666</v>
      </c>
      <c r="F11" s="12" t="e">
        <f t="shared" si="1"/>
        <v>#DIV/0!</v>
      </c>
    </row>
    <row r="12" spans="1:6" x14ac:dyDescent="0.25">
      <c r="A12" s="13" t="s">
        <v>13</v>
      </c>
      <c r="B12" s="14"/>
      <c r="C12" s="14"/>
      <c r="D12" s="14"/>
      <c r="E12" s="15" t="e">
        <f t="shared" si="0"/>
        <v>#DIV/0!</v>
      </c>
      <c r="F12" s="15" t="e">
        <f t="shared" si="1"/>
        <v>#DIV/0!</v>
      </c>
    </row>
    <row r="13" spans="1:6" ht="13" x14ac:dyDescent="0.3">
      <c r="A13" s="7" t="s">
        <v>14</v>
      </c>
      <c r="B13" s="8">
        <v>0</v>
      </c>
      <c r="C13" s="8">
        <v>0</v>
      </c>
      <c r="D13" s="8">
        <v>0</v>
      </c>
      <c r="E13" s="16" t="e">
        <f t="shared" si="0"/>
        <v>#DIV/0!</v>
      </c>
      <c r="F13" s="16" t="e">
        <f t="shared" si="1"/>
        <v>#DIV/0!</v>
      </c>
    </row>
    <row r="14" spans="1:6" ht="13" x14ac:dyDescent="0.3">
      <c r="A14" s="7" t="s">
        <v>15</v>
      </c>
      <c r="B14" s="8">
        <v>0</v>
      </c>
      <c r="C14" s="8">
        <v>0</v>
      </c>
      <c r="D14" s="8">
        <v>0</v>
      </c>
      <c r="E14" s="16" t="e">
        <f t="shared" si="0"/>
        <v>#DIV/0!</v>
      </c>
      <c r="F14" s="16" t="e">
        <f t="shared" si="1"/>
        <v>#DIV/0!</v>
      </c>
    </row>
    <row r="15" spans="1:6" ht="20.25" customHeight="1" x14ac:dyDescent="0.25">
      <c r="A15" s="38" t="s">
        <v>45</v>
      </c>
      <c r="B15" s="11">
        <f>+B13-B14</f>
        <v>0</v>
      </c>
      <c r="C15" s="11">
        <f>+C13-C14</f>
        <v>0</v>
      </c>
      <c r="D15" s="11">
        <f>+D13-D14</f>
        <v>0</v>
      </c>
      <c r="E15" s="12" t="e">
        <f t="shared" si="0"/>
        <v>#DIV/0!</v>
      </c>
      <c r="F15" s="12" t="e">
        <f t="shared" si="1"/>
        <v>#DIV/0!</v>
      </c>
    </row>
    <row r="16" spans="1:6" ht="20.25" customHeight="1" x14ac:dyDescent="0.25">
      <c r="A16" s="17" t="s">
        <v>44</v>
      </c>
      <c r="B16" s="11">
        <f>+B11+B15</f>
        <v>8099.9200000000128</v>
      </c>
      <c r="C16" s="11">
        <v>0</v>
      </c>
      <c r="D16" s="11">
        <f t="shared" ref="D16:F16" si="2">+D11+D15</f>
        <v>2664.4199999999983</v>
      </c>
      <c r="E16" s="12" t="e">
        <f t="shared" si="2"/>
        <v>#DIV/0!</v>
      </c>
      <c r="F16" s="12" t="e">
        <f t="shared" si="2"/>
        <v>#DIV/0!</v>
      </c>
    </row>
    <row r="17" spans="1:12" x14ac:dyDescent="0.25">
      <c r="A17" s="13" t="s">
        <v>16</v>
      </c>
      <c r="B17" s="14"/>
      <c r="C17" s="14"/>
      <c r="D17" s="14"/>
      <c r="E17" s="15" t="e">
        <f t="shared" si="0"/>
        <v>#DIV/0!</v>
      </c>
      <c r="F17" s="15" t="e">
        <f t="shared" si="1"/>
        <v>#DIV/0!</v>
      </c>
    </row>
    <row r="18" spans="1:12" x14ac:dyDescent="0.25">
      <c r="A18" s="7" t="s">
        <v>17</v>
      </c>
      <c r="B18" s="8">
        <v>-13405.49</v>
      </c>
      <c r="C18" s="8">
        <v>0</v>
      </c>
      <c r="D18" s="8">
        <v>-9143.51</v>
      </c>
      <c r="E18" s="9">
        <f t="shared" si="0"/>
        <v>68.207204660180281</v>
      </c>
      <c r="F18" s="9" t="e">
        <f t="shared" si="1"/>
        <v>#DIV/0!</v>
      </c>
    </row>
    <row r="19" spans="1:12" x14ac:dyDescent="0.25">
      <c r="A19" s="18" t="s">
        <v>18</v>
      </c>
      <c r="B19" s="19">
        <f>+B18+B16</f>
        <v>-5305.569999999987</v>
      </c>
      <c r="C19" s="19">
        <f t="shared" ref="C19:D19" si="3">+C18+C16</f>
        <v>0</v>
      </c>
      <c r="D19" s="19">
        <f t="shared" si="3"/>
        <v>-6479.090000000002</v>
      </c>
      <c r="E19" s="20">
        <f t="shared" si="0"/>
        <v>122.11864135239037</v>
      </c>
      <c r="F19" s="20"/>
    </row>
    <row r="20" spans="1:12" ht="34.5" x14ac:dyDescent="0.25">
      <c r="A20" s="21" t="s">
        <v>19</v>
      </c>
      <c r="B20" s="22">
        <f>+B18+B11-B19+B15</f>
        <v>0</v>
      </c>
      <c r="C20" s="22">
        <f>+C18+C11-C19</f>
        <v>0</v>
      </c>
      <c r="D20" s="22">
        <f>+D18+D11-D19</f>
        <v>0</v>
      </c>
    </row>
    <row r="25" spans="1:12" customFormat="1" ht="51" customHeight="1" x14ac:dyDescent="0.35">
      <c r="A25" s="42" t="s">
        <v>76</v>
      </c>
      <c r="B25" s="43"/>
      <c r="C25" s="43"/>
      <c r="D25" s="43"/>
      <c r="E25" s="43"/>
      <c r="F25" s="43"/>
      <c r="G25" s="41"/>
      <c r="H25" s="41"/>
      <c r="I25" s="41"/>
      <c r="J25" s="41"/>
      <c r="K25" s="41"/>
      <c r="L25" s="1"/>
    </row>
    <row r="26" spans="1:12" customFormat="1" ht="36.75" customHeight="1" x14ac:dyDescent="0.3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"/>
    </row>
    <row r="27" spans="1:12" customFormat="1" ht="1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">
    <mergeCell ref="A25:F25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2E7C-60A0-40C9-ADC9-10896DC0D699}">
  <dimension ref="A1:H27"/>
  <sheetViews>
    <sheetView workbookViewId="0">
      <selection sqref="A1:D21"/>
    </sheetView>
  </sheetViews>
  <sheetFormatPr defaultRowHeight="14.5" x14ac:dyDescent="0.35"/>
  <cols>
    <col min="1" max="1" width="34.81640625" customWidth="1"/>
    <col min="2" max="2" width="16.26953125" customWidth="1"/>
    <col min="3" max="3" width="18.26953125" customWidth="1"/>
    <col min="4" max="4" width="10.54296875" customWidth="1"/>
  </cols>
  <sheetData>
    <row r="1" spans="1:8" x14ac:dyDescent="0.35">
      <c r="A1" s="44" t="s">
        <v>20</v>
      </c>
      <c r="B1" s="46" t="s">
        <v>48</v>
      </c>
      <c r="C1" s="46" t="s">
        <v>49</v>
      </c>
      <c r="D1" s="46" t="s">
        <v>21</v>
      </c>
    </row>
    <row r="2" spans="1:8" ht="15" thickBot="1" x14ac:dyDescent="0.4">
      <c r="A2" s="45"/>
      <c r="B2" s="47"/>
      <c r="C2" s="47"/>
      <c r="D2" s="47"/>
    </row>
    <row r="3" spans="1:8" ht="15" thickBot="1" x14ac:dyDescent="0.4">
      <c r="A3" s="23" t="s">
        <v>22</v>
      </c>
      <c r="B3" s="24">
        <v>261645</v>
      </c>
      <c r="C3" s="24">
        <v>83818.649999999994</v>
      </c>
      <c r="D3" s="24">
        <f>+(C3/B3)*100</f>
        <v>32.035257696497162</v>
      </c>
    </row>
    <row r="4" spans="1:8" ht="14.25" hidden="1" customHeight="1" thickBot="1" x14ac:dyDescent="0.4">
      <c r="A4" s="23" t="s">
        <v>72</v>
      </c>
      <c r="B4" s="24">
        <v>0</v>
      </c>
      <c r="C4" s="24">
        <v>0</v>
      </c>
      <c r="D4" s="24" t="e">
        <f>+(C4/B4)*100</f>
        <v>#DIV/0!</v>
      </c>
    </row>
    <row r="5" spans="1:8" ht="15" thickBot="1" x14ac:dyDescent="0.4">
      <c r="A5" s="23" t="s">
        <v>23</v>
      </c>
      <c r="B5" s="24">
        <v>16800</v>
      </c>
      <c r="C5" s="24">
        <v>10510.1</v>
      </c>
      <c r="D5" s="24">
        <f t="shared" ref="D5:D6" si="0">+(C5/B5)*100</f>
        <v>62.560119047619047</v>
      </c>
    </row>
    <row r="6" spans="1:8" ht="15" thickBot="1" x14ac:dyDescent="0.4">
      <c r="A6" s="25" t="s">
        <v>24</v>
      </c>
      <c r="B6" s="26">
        <f>+B3+B5+B4</f>
        <v>278445</v>
      </c>
      <c r="C6" s="26">
        <f>+C3+C5+C4</f>
        <v>94328.75</v>
      </c>
      <c r="D6" s="26">
        <f t="shared" si="0"/>
        <v>33.876977500044894</v>
      </c>
    </row>
    <row r="7" spans="1:8" ht="15" thickBot="1" x14ac:dyDescent="0.4">
      <c r="A7" s="25"/>
      <c r="B7" s="27"/>
      <c r="C7" s="27"/>
      <c r="D7" s="26"/>
    </row>
    <row r="8" spans="1:8" ht="15" thickBot="1" x14ac:dyDescent="0.4">
      <c r="A8" s="23" t="s">
        <v>25</v>
      </c>
      <c r="B8" s="24">
        <v>261645</v>
      </c>
      <c r="C8" s="24">
        <v>88529.08</v>
      </c>
      <c r="D8" s="24">
        <f t="shared" ref="D8:D11" si="1">+(C8/B8)*100</f>
        <v>33.835571098243804</v>
      </c>
    </row>
    <row r="9" spans="1:8" ht="15" hidden="1" thickBot="1" x14ac:dyDescent="0.4">
      <c r="A9" s="23" t="s">
        <v>73</v>
      </c>
      <c r="B9" s="24">
        <v>0</v>
      </c>
      <c r="C9" s="24">
        <v>0</v>
      </c>
      <c r="D9" s="24" t="e">
        <f>+(C9/B9)*100</f>
        <v>#DIV/0!</v>
      </c>
    </row>
    <row r="10" spans="1:8" ht="15" thickBot="1" x14ac:dyDescent="0.4">
      <c r="A10" s="23" t="s">
        <v>26</v>
      </c>
      <c r="B10" s="24">
        <v>16800</v>
      </c>
      <c r="C10" s="24">
        <v>3135.25</v>
      </c>
      <c r="D10" s="24">
        <f t="shared" si="1"/>
        <v>18.66220238095238</v>
      </c>
    </row>
    <row r="11" spans="1:8" ht="15" thickBot="1" x14ac:dyDescent="0.4">
      <c r="A11" s="25" t="s">
        <v>27</v>
      </c>
      <c r="B11" s="26">
        <f t="shared" ref="B11:C11" si="2">+B8+B10+B9</f>
        <v>278445</v>
      </c>
      <c r="C11" s="26">
        <f t="shared" si="2"/>
        <v>91664.33</v>
      </c>
      <c r="D11" s="26">
        <f t="shared" si="1"/>
        <v>32.920084756415093</v>
      </c>
      <c r="H11" s="39"/>
    </row>
    <row r="12" spans="1:8" ht="15" thickBot="1" x14ac:dyDescent="0.4">
      <c r="A12" s="25"/>
      <c r="B12" s="27"/>
      <c r="C12" s="27"/>
      <c r="D12" s="26"/>
    </row>
    <row r="13" spans="1:8" ht="15" thickBot="1" x14ac:dyDescent="0.4">
      <c r="A13" s="23" t="s">
        <v>28</v>
      </c>
      <c r="B13" s="24">
        <v>0</v>
      </c>
      <c r="C13" s="24">
        <v>-9143.51</v>
      </c>
      <c r="D13" s="24" t="e">
        <f t="shared" ref="D13:D16" si="3">+(C13/B13)*100</f>
        <v>#DIV/0!</v>
      </c>
    </row>
    <row r="14" spans="1:8" ht="15" hidden="1" thickBot="1" x14ac:dyDescent="0.4">
      <c r="A14" s="23" t="s">
        <v>74</v>
      </c>
      <c r="B14" s="24">
        <v>0</v>
      </c>
      <c r="C14" s="24">
        <v>0</v>
      </c>
      <c r="D14" s="24" t="e">
        <f>+(C14/B14)*100</f>
        <v>#DIV/0!</v>
      </c>
    </row>
    <row r="15" spans="1:8" ht="15" thickBot="1" x14ac:dyDescent="0.4">
      <c r="A15" s="23" t="s">
        <v>29</v>
      </c>
      <c r="B15" s="24">
        <v>0</v>
      </c>
      <c r="C15" s="24">
        <v>0</v>
      </c>
      <c r="D15" s="24" t="e">
        <f t="shared" si="3"/>
        <v>#DIV/0!</v>
      </c>
    </row>
    <row r="16" spans="1:8" ht="15" thickBot="1" x14ac:dyDescent="0.4">
      <c r="A16" s="25" t="s">
        <v>30</v>
      </c>
      <c r="B16" s="26">
        <f>+B13+B15+B14</f>
        <v>0</v>
      </c>
      <c r="C16" s="26">
        <f>+C13+C15+C14</f>
        <v>-9143.51</v>
      </c>
      <c r="D16" s="26" t="e">
        <f t="shared" si="3"/>
        <v>#DIV/0!</v>
      </c>
    </row>
    <row r="17" spans="1:6" ht="15" thickBot="1" x14ac:dyDescent="0.4">
      <c r="A17" s="25"/>
      <c r="B17" s="27"/>
      <c r="C17" s="27"/>
      <c r="D17" s="26"/>
    </row>
    <row r="18" spans="1:6" ht="15" thickBot="1" x14ac:dyDescent="0.4">
      <c r="A18" s="23" t="s">
        <v>31</v>
      </c>
      <c r="B18" s="28">
        <f>+B3-B8+B13</f>
        <v>0</v>
      </c>
      <c r="C18" s="28">
        <f>+C3-C8+C13</f>
        <v>-13853.940000000008</v>
      </c>
      <c r="D18" s="24"/>
      <c r="F18" s="39"/>
    </row>
    <row r="19" spans="1:6" ht="15" hidden="1" thickBot="1" x14ac:dyDescent="0.4">
      <c r="A19" s="23" t="s">
        <v>75</v>
      </c>
      <c r="B19" s="28">
        <f>+B4-B9+B14</f>
        <v>0</v>
      </c>
      <c r="C19" s="28">
        <f>+C4-C9+C14</f>
        <v>0</v>
      </c>
      <c r="D19" s="24"/>
      <c r="F19" s="39"/>
    </row>
    <row r="20" spans="1:6" ht="15" thickBot="1" x14ac:dyDescent="0.4">
      <c r="A20" s="23" t="s">
        <v>32</v>
      </c>
      <c r="B20" s="28">
        <f t="shared" ref="B20:C20" si="4">+B5-B10+B15</f>
        <v>0</v>
      </c>
      <c r="C20" s="28">
        <f t="shared" si="4"/>
        <v>7374.85</v>
      </c>
      <c r="D20" s="24"/>
    </row>
    <row r="21" spans="1:6" ht="15" thickBot="1" x14ac:dyDescent="0.4">
      <c r="A21" s="25" t="s">
        <v>33</v>
      </c>
      <c r="B21" s="26">
        <f>+B18+B20+B19</f>
        <v>0</v>
      </c>
      <c r="C21" s="26">
        <f>+C18+C20+C19</f>
        <v>-6479.0900000000074</v>
      </c>
      <c r="D21" s="26"/>
    </row>
    <row r="27" spans="1:6" x14ac:dyDescent="0.35">
      <c r="B27" s="39">
        <f>+B6-3020662.49</f>
        <v>-2742217.49</v>
      </c>
      <c r="C27" s="39">
        <f>+C6-C11+C16-C21</f>
        <v>0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8FB8-D055-4D60-9F64-845F7D32600C}">
  <sheetPr>
    <pageSetUpPr fitToPage="1"/>
  </sheetPr>
  <dimension ref="A1:M16"/>
  <sheetViews>
    <sheetView workbookViewId="0">
      <selection sqref="A1:G8"/>
    </sheetView>
  </sheetViews>
  <sheetFormatPr defaultRowHeight="14.5" x14ac:dyDescent="0.35"/>
  <cols>
    <col min="1" max="1" width="16.81640625" customWidth="1"/>
    <col min="2" max="2" width="26.54296875" customWidth="1"/>
    <col min="3" max="3" width="12" customWidth="1"/>
    <col min="4" max="4" width="12.81640625" customWidth="1"/>
    <col min="5" max="5" width="12.26953125" customWidth="1"/>
    <col min="6" max="6" width="12" customWidth="1"/>
    <col min="7" max="7" width="14.54296875" customWidth="1"/>
    <col min="9" max="9" width="13.7265625" customWidth="1"/>
    <col min="10" max="10" width="12.26953125" customWidth="1"/>
    <col min="12" max="12" width="10.81640625" bestFit="1" customWidth="1"/>
  </cols>
  <sheetData>
    <row r="1" spans="1:13" ht="42.5" thickBot="1" x14ac:dyDescent="0.4">
      <c r="A1" s="35"/>
      <c r="B1" s="36" t="s">
        <v>50</v>
      </c>
      <c r="C1" s="36" t="s">
        <v>34</v>
      </c>
      <c r="D1" s="36" t="s">
        <v>35</v>
      </c>
      <c r="E1" s="37" t="s">
        <v>36</v>
      </c>
      <c r="F1" s="36" t="s">
        <v>37</v>
      </c>
      <c r="G1" s="40" t="s">
        <v>51</v>
      </c>
    </row>
    <row r="2" spans="1:13" ht="15" thickBot="1" x14ac:dyDescent="0.4">
      <c r="A2" s="29" t="s">
        <v>38</v>
      </c>
      <c r="B2" s="30" t="s">
        <v>52</v>
      </c>
      <c r="C2" s="31">
        <f>+SUM(C3:C14)</f>
        <v>94328.75</v>
      </c>
      <c r="D2" s="31">
        <f>+SUM(D3:D14)</f>
        <v>91664.33</v>
      </c>
      <c r="E2" s="31">
        <f>+SUM(E3:E14)</f>
        <v>2664.4199999999928</v>
      </c>
      <c r="F2" s="31">
        <f>+SUM(F3:F14)</f>
        <v>-9143.51</v>
      </c>
      <c r="G2" s="31">
        <f>+SUM(G3:G14)</f>
        <v>-6479.0900000000074</v>
      </c>
      <c r="L2" s="39"/>
    </row>
    <row r="3" spans="1:13" ht="21.5" thickBot="1" x14ac:dyDescent="0.4">
      <c r="A3" s="32" t="s">
        <v>53</v>
      </c>
      <c r="B3" s="33" t="s">
        <v>39</v>
      </c>
      <c r="C3" s="34">
        <v>83818.649999999994</v>
      </c>
      <c r="D3" s="34">
        <v>88529.08</v>
      </c>
      <c r="E3" s="34">
        <f t="shared" ref="E3:E14" si="0">+C3-D3</f>
        <v>-4710.4300000000076</v>
      </c>
      <c r="F3" s="34">
        <v>-9143.51</v>
      </c>
      <c r="G3" s="34">
        <f t="shared" ref="G3:G14" si="1">+F3+E3</f>
        <v>-13853.940000000008</v>
      </c>
      <c r="J3" s="39"/>
      <c r="L3" s="39"/>
      <c r="M3" s="39"/>
    </row>
    <row r="4" spans="1:13" ht="21.5" hidden="1" thickBot="1" x14ac:dyDescent="0.4">
      <c r="A4" s="32" t="s">
        <v>54</v>
      </c>
      <c r="B4" s="33" t="s">
        <v>55</v>
      </c>
      <c r="C4" s="34">
        <v>0</v>
      </c>
      <c r="D4" s="34">
        <v>0</v>
      </c>
      <c r="E4" s="34">
        <v>0</v>
      </c>
      <c r="F4" s="34">
        <v>0</v>
      </c>
      <c r="G4" s="34">
        <v>0</v>
      </c>
      <c r="L4" s="39"/>
      <c r="M4" s="39"/>
    </row>
    <row r="5" spans="1:13" ht="15" hidden="1" thickBot="1" x14ac:dyDescent="0.4">
      <c r="A5" s="32" t="s">
        <v>40</v>
      </c>
      <c r="B5" s="33" t="s">
        <v>41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</row>
    <row r="6" spans="1:13" ht="22.5" customHeight="1" thickBot="1" x14ac:dyDescent="0.4">
      <c r="A6" s="32" t="s">
        <v>42</v>
      </c>
      <c r="B6" s="33" t="s">
        <v>43</v>
      </c>
      <c r="C6" s="34">
        <v>7910.1</v>
      </c>
      <c r="D6" s="34">
        <v>2725.25</v>
      </c>
      <c r="E6" s="34">
        <f t="shared" si="0"/>
        <v>5184.8500000000004</v>
      </c>
      <c r="F6" s="34">
        <v>0</v>
      </c>
      <c r="G6" s="34">
        <f t="shared" si="1"/>
        <v>5184.8500000000004</v>
      </c>
    </row>
    <row r="7" spans="1:13" ht="15" hidden="1" thickBot="1" x14ac:dyDescent="0.4">
      <c r="A7" s="32" t="s">
        <v>56</v>
      </c>
      <c r="B7" s="33" t="s">
        <v>57</v>
      </c>
      <c r="C7" s="34">
        <v>0</v>
      </c>
      <c r="D7" s="34">
        <v>0</v>
      </c>
      <c r="E7" s="34">
        <f t="shared" si="0"/>
        <v>0</v>
      </c>
      <c r="F7" s="34">
        <v>0</v>
      </c>
      <c r="G7" s="34">
        <f t="shared" si="1"/>
        <v>0</v>
      </c>
    </row>
    <row r="8" spans="1:13" ht="21.5" thickBot="1" x14ac:dyDescent="0.4">
      <c r="A8" s="32" t="s">
        <v>58</v>
      </c>
      <c r="B8" s="33" t="s">
        <v>59</v>
      </c>
      <c r="C8" s="34">
        <v>2600</v>
      </c>
      <c r="D8" s="34">
        <v>410</v>
      </c>
      <c r="E8" s="34">
        <f t="shared" si="0"/>
        <v>2190</v>
      </c>
      <c r="F8" s="34">
        <v>0</v>
      </c>
      <c r="G8" s="34">
        <f t="shared" si="1"/>
        <v>2190</v>
      </c>
    </row>
    <row r="9" spans="1:13" ht="15" hidden="1" thickBot="1" x14ac:dyDescent="0.4">
      <c r="A9" s="32" t="s">
        <v>60</v>
      </c>
      <c r="B9" s="33" t="s">
        <v>61</v>
      </c>
      <c r="C9" s="34">
        <v>0</v>
      </c>
      <c r="D9" s="34">
        <v>0</v>
      </c>
      <c r="E9" s="34">
        <f t="shared" si="0"/>
        <v>0</v>
      </c>
      <c r="F9" s="34">
        <v>0</v>
      </c>
      <c r="G9" s="34">
        <f t="shared" si="1"/>
        <v>0</v>
      </c>
    </row>
    <row r="10" spans="1:13" ht="42.5" hidden="1" thickBot="1" x14ac:dyDescent="0.4">
      <c r="A10" s="32" t="s">
        <v>62</v>
      </c>
      <c r="B10" s="33" t="s">
        <v>63</v>
      </c>
      <c r="C10" s="34">
        <v>0</v>
      </c>
      <c r="D10" s="34">
        <v>0</v>
      </c>
      <c r="E10" s="34">
        <f t="shared" si="0"/>
        <v>0</v>
      </c>
      <c r="F10" s="34">
        <v>0</v>
      </c>
      <c r="G10" s="34">
        <f t="shared" si="1"/>
        <v>0</v>
      </c>
    </row>
    <row r="11" spans="1:13" ht="21.5" hidden="1" thickBot="1" x14ac:dyDescent="0.4">
      <c r="A11" s="32" t="s">
        <v>64</v>
      </c>
      <c r="B11" s="33" t="s">
        <v>65</v>
      </c>
      <c r="C11" s="34">
        <v>0</v>
      </c>
      <c r="D11" s="34">
        <v>0</v>
      </c>
      <c r="E11" s="34">
        <f t="shared" si="0"/>
        <v>0</v>
      </c>
      <c r="F11" s="34">
        <v>0</v>
      </c>
      <c r="G11" s="34">
        <f t="shared" si="1"/>
        <v>0</v>
      </c>
    </row>
    <row r="12" spans="1:13" ht="21.5" hidden="1" thickBot="1" x14ac:dyDescent="0.4">
      <c r="A12" s="32" t="s">
        <v>66</v>
      </c>
      <c r="B12" s="33" t="s">
        <v>65</v>
      </c>
      <c r="C12" s="34">
        <v>0</v>
      </c>
      <c r="D12" s="34">
        <v>0</v>
      </c>
      <c r="E12" s="34">
        <f t="shared" si="0"/>
        <v>0</v>
      </c>
      <c r="F12" s="34">
        <v>0</v>
      </c>
      <c r="G12" s="34">
        <f t="shared" si="1"/>
        <v>0</v>
      </c>
    </row>
    <row r="13" spans="1:13" ht="21.5" hidden="1" thickBot="1" x14ac:dyDescent="0.4">
      <c r="A13" s="32" t="s">
        <v>67</v>
      </c>
      <c r="B13" s="33" t="s">
        <v>68</v>
      </c>
      <c r="C13" s="34">
        <v>0</v>
      </c>
      <c r="D13" s="34">
        <v>0</v>
      </c>
      <c r="E13" s="34">
        <f>D13</f>
        <v>0</v>
      </c>
      <c r="F13" s="34">
        <v>0</v>
      </c>
      <c r="G13" s="34">
        <f t="shared" si="1"/>
        <v>0</v>
      </c>
    </row>
    <row r="14" spans="1:13" ht="15" hidden="1" thickBot="1" x14ac:dyDescent="0.4">
      <c r="A14" s="32" t="s">
        <v>69</v>
      </c>
      <c r="B14" s="33" t="s">
        <v>70</v>
      </c>
      <c r="C14" s="34">
        <v>0</v>
      </c>
      <c r="D14" s="34">
        <v>0</v>
      </c>
      <c r="E14" s="34">
        <f t="shared" si="0"/>
        <v>0</v>
      </c>
      <c r="F14" s="34">
        <v>0</v>
      </c>
      <c r="G14" s="34">
        <f t="shared" si="1"/>
        <v>0</v>
      </c>
    </row>
    <row r="16" spans="1:13" ht="65.25" customHeight="1" x14ac:dyDescent="0.4">
      <c r="A16" s="48" t="s">
        <v>71</v>
      </c>
      <c r="B16" s="49"/>
      <c r="C16" s="49"/>
      <c r="D16" s="49"/>
      <c r="E16" s="49"/>
      <c r="F16" s="49"/>
      <c r="G16" s="49"/>
    </row>
  </sheetData>
  <mergeCells count="1">
    <mergeCell ref="A16:G16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Sažetak</vt:lpstr>
      <vt:lpstr>rezultat</vt:lpstr>
      <vt:lpstr>rezultat po izvorima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Perhat</dc:creator>
  <cp:lastModifiedBy>Andrea Car Avdagić</cp:lastModifiedBy>
  <cp:lastPrinted>2026-06-26T12:10:14Z</cp:lastPrinted>
  <dcterms:created xsi:type="dcterms:W3CDTF">2026-03-09T13:51:55Z</dcterms:created>
  <dcterms:modified xsi:type="dcterms:W3CDTF">2026-07-30T10:28:21Z</dcterms:modified>
</cp:coreProperties>
</file>